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23d7da296878a76/Desktop/Volunteering/St. Mary School Council/"/>
    </mc:Choice>
  </mc:AlternateContent>
  <xr:revisionPtr revIDLastSave="100" documentId="8_{4366E906-B449-4258-9422-6F6E7F468BC1}" xr6:coauthVersionLast="47" xr6:coauthVersionMax="47" xr10:uidLastSave="{9FF55D3F-9F54-40EE-9355-2D48E620EF9A}"/>
  <bookViews>
    <workbookView xWindow="-110" yWindow="-110" windowWidth="19420" windowHeight="10300" xr2:uid="{58C44977-97D8-4779-85C6-BD6AF86E25E4}"/>
  </bookViews>
  <sheets>
    <sheet name="2025-2026" sheetId="2" r:id="rId1"/>
    <sheet name="2024-2025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45" i="2" s="1"/>
  <c r="G29" i="2"/>
  <c r="C31" i="2"/>
  <c r="C29" i="2"/>
  <c r="E45" i="2"/>
  <c r="C36" i="2"/>
  <c r="C28" i="2"/>
  <c r="C18" i="2"/>
  <c r="C12" i="2"/>
  <c r="B8" i="2"/>
  <c r="G50" i="1"/>
  <c r="H19" i="1"/>
  <c r="H13" i="1"/>
  <c r="F50" i="1"/>
  <c r="H50" i="1"/>
  <c r="H39" i="1"/>
  <c r="F8" i="1"/>
  <c r="H31" i="1"/>
  <c r="C18" i="1" l="1"/>
  <c r="C13" i="1"/>
  <c r="B13" i="1"/>
  <c r="G11" i="1"/>
  <c r="E41" i="1"/>
  <c r="E13" i="1"/>
  <c r="G13" i="1"/>
  <c r="G15" i="1"/>
  <c r="G38" i="1"/>
  <c r="G21" i="1"/>
  <c r="B50" i="1" l="1"/>
  <c r="C34" i="1"/>
  <c r="C24" i="1"/>
  <c r="C32" i="1"/>
  <c r="C50" i="1" l="1"/>
  <c r="E50" i="1"/>
</calcChain>
</file>

<file path=xl/sharedStrings.xml><?xml version="1.0" encoding="utf-8"?>
<sst xmlns="http://schemas.openxmlformats.org/spreadsheetml/2006/main" count="212" uniqueCount="71">
  <si>
    <t>Activity/Event</t>
  </si>
  <si>
    <t>Revenue</t>
  </si>
  <si>
    <t>Cost</t>
  </si>
  <si>
    <t>Christmas pancake breakfast</t>
  </si>
  <si>
    <t>Christmas helping hands gift cards</t>
  </si>
  <si>
    <t>Kindergarden parent welcome</t>
  </si>
  <si>
    <t>Welcome back family BBQ</t>
  </si>
  <si>
    <t xml:space="preserve">Carmen Leibel - Project Five </t>
  </si>
  <si>
    <t>Classroom enhancements</t>
  </si>
  <si>
    <t>Chromebooks</t>
  </si>
  <si>
    <t>Therapy dog</t>
  </si>
  <si>
    <t>Bus for Christmas mass</t>
  </si>
  <si>
    <t xml:space="preserve">Insurance </t>
  </si>
  <si>
    <t>School fee supplement</t>
  </si>
  <si>
    <t xml:space="preserve">Artist in residence </t>
  </si>
  <si>
    <t>Halloween costume sale fundraiser</t>
  </si>
  <si>
    <t>Shrove Tuesday pancake breakfast</t>
  </si>
  <si>
    <t>Terry Fox run snacks</t>
  </si>
  <si>
    <t>Bibles for grade 4 students</t>
  </si>
  <si>
    <t>Read - a - thon</t>
  </si>
  <si>
    <t>Staff appreciation lunch</t>
  </si>
  <si>
    <t>Grade 6 farewell</t>
  </si>
  <si>
    <t xml:space="preserve">Family dance </t>
  </si>
  <si>
    <t xml:space="preserve">Whole school winter activity (winter carnival) </t>
  </si>
  <si>
    <t>Demonstration of learning SC/FA display</t>
  </si>
  <si>
    <t xml:space="preserve">Easter helping hands gift cards </t>
  </si>
  <si>
    <t>Cash donations</t>
  </si>
  <si>
    <t>2023-2024</t>
  </si>
  <si>
    <t>2024-2025</t>
  </si>
  <si>
    <t>Budgeted Cost</t>
  </si>
  <si>
    <t>Account</t>
  </si>
  <si>
    <t>Operating</t>
  </si>
  <si>
    <t>Casino</t>
  </si>
  <si>
    <t>Christmas concert basket raffle</t>
  </si>
  <si>
    <t>Mary Garden &amp; Greenhouse Maintenance</t>
  </si>
  <si>
    <t xml:space="preserve">Atrium furniture reupholstery </t>
  </si>
  <si>
    <t xml:space="preserve">Casino </t>
  </si>
  <si>
    <t>Date Held</t>
  </si>
  <si>
    <t xml:space="preserve">Pizza lunch </t>
  </si>
  <si>
    <t>Christmas concert seating/parking raffle</t>
  </si>
  <si>
    <t>School 50/50 raffle</t>
  </si>
  <si>
    <t>Budgeted Revenue</t>
  </si>
  <si>
    <t xml:space="preserve">Operating </t>
  </si>
  <si>
    <t xml:space="preserve">Total </t>
  </si>
  <si>
    <t xml:space="preserve">Sponsorships </t>
  </si>
  <si>
    <t xml:space="preserve">Subway Lunches </t>
  </si>
  <si>
    <t xml:space="preserve">Art Cards </t>
  </si>
  <si>
    <t xml:space="preserve">Alberta Musical Theatre </t>
  </si>
  <si>
    <t>Oct 10 &amp; 11, 2024</t>
  </si>
  <si>
    <t>See event list</t>
  </si>
  <si>
    <t>Sept 23 - 27, 2024</t>
  </si>
  <si>
    <t>Apr 21 - May2, 2025</t>
  </si>
  <si>
    <t>Oct 24, 2024 &amp; Mar 13, 2025</t>
  </si>
  <si>
    <t>Track and field day ribbons &amp; volunteer lunch</t>
  </si>
  <si>
    <t>Actual Revenue</t>
  </si>
  <si>
    <t>Actual Cost</t>
  </si>
  <si>
    <t xml:space="preserve">Date Held </t>
  </si>
  <si>
    <t xml:space="preserve">Administrator Appreciation </t>
  </si>
  <si>
    <t>Custodian Appreciation</t>
  </si>
  <si>
    <t>Bus for Year End Mass</t>
  </si>
  <si>
    <t>Creekside winter arrangement fundraiser</t>
  </si>
  <si>
    <t>Edmonton Symphony Concerts &amp; Bus</t>
  </si>
  <si>
    <t xml:space="preserve">Printing </t>
  </si>
  <si>
    <t xml:space="preserve">Creekside hanging basket fundraiser </t>
  </si>
  <si>
    <t xml:space="preserve">Recess Club Supplies </t>
  </si>
  <si>
    <t xml:space="preserve">Couches </t>
  </si>
  <si>
    <t xml:space="preserve">Outgoing school council gifts </t>
  </si>
  <si>
    <t xml:space="preserve">Wrap up dinner </t>
  </si>
  <si>
    <t xml:space="preserve">Bus for Easter Mass </t>
  </si>
  <si>
    <t>March 3 - 21, 2025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</si>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</sst>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14" fontId="1" fillId="0" borderId="0" xfId="0" applyNumberFormat="1" applyFont="1"/>
    <xf numFmtId="14" fontId="0" fillId="0" borderId="0" xfId="0" applyNumberFormat="1"/>
    <xf numFmtId="44" fontId="1" fillId="0" borderId="0" xfId="0" applyNumberFormat="1" applyFont="1"/>
    <xf numFmtId="44" fontId="0" fillId="0" borderId="0" xfId="0" applyNumberFormat="1"/>
    <xf numFmtId="0" fontId="1" fillId="0" borderId="0" xfId="0" applyFont="1" applyAlignment="1">
      <alignment vertical="top" wrapText="1"/>
    </xf>
    <xf numFmtId="44" fontId="1" fillId="0" borderId="0" xfId="0" applyNumberFormat="1" applyFont="1" applyAlignment="1">
      <alignment vertical="top" wrapText="1"/>
    </xf>
    <xf numFmtId="14" fontId="1" fillId="0" borderId="0" xfId="0" applyNumberFormat="1" applyFont="1" applyAlignment="1">
      <alignment vertical="top" wrapText="1"/>
    </xf>
    <xf numFmtId="44" fontId="1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wrapText="1"/>
    </xf>
    <xf numFmtId="14" fontId="1" fillId="0" borderId="0" xfId="0" applyNumberFormat="1" applyFont="1" applyAlignment="1">
      <alignment wrapText="1"/>
    </xf>
    <xf numFmtId="14" fontId="0" fillId="0" borderId="0" xfId="0" applyNumberFormat="1" applyAlignment="1">
      <alignment horizontal="left" vertical="top" wrapText="1"/>
    </xf>
    <xf numFmtId="44" fontId="1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0" fillId="2" borderId="0" xfId="0" applyFill="1" applyAlignment="1">
      <alignment wrapText="1"/>
    </xf>
    <xf numFmtId="44" fontId="0" fillId="2" borderId="0" xfId="0" applyNumberFormat="1" applyFill="1"/>
    <xf numFmtId="14" fontId="0" fillId="2" borderId="0" xfId="0" applyNumberFormat="1" applyFill="1"/>
    <xf numFmtId="14" fontId="0" fillId="2" borderId="0" xfId="0" applyNumberFormat="1" applyFill="1" applyAlignment="1">
      <alignment wrapText="1"/>
    </xf>
    <xf numFmtId="0" fontId="0" fillId="2" borderId="0" xfId="0" applyFill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Fill="1" applyAlignment="1">
      <alignment wrapText="1"/>
    </xf>
    <xf numFmtId="44" fontId="0" fillId="0" borderId="0" xfId="0" applyNumberFormat="1" applyFill="1"/>
    <xf numFmtId="14" fontId="0" fillId="0" borderId="0" xfId="0" applyNumberFormat="1" applyFill="1"/>
    <xf numFmtId="14" fontId="0" fillId="0" borderId="0" xfId="0" applyNumberFormat="1" applyFill="1" applyAlignment="1">
      <alignment wrapText="1"/>
    </xf>
    <xf numFmtId="0" fontId="0" fillId="0" borderId="0" xfId="0" applyFill="1"/>
    <xf numFmtId="44" fontId="1" fillId="0" borderId="0" xfId="0" applyNumberFormat="1" applyFont="1" applyFill="1" applyAlignment="1">
      <alignment horizontal="left" vertical="top" wrapText="1"/>
    </xf>
    <xf numFmtId="44" fontId="1" fillId="0" borderId="0" xfId="0" applyNumberFormat="1" applyFont="1" applyFill="1"/>
    <xf numFmtId="44" fontId="0" fillId="0" borderId="0" xfId="0" applyNumberFormat="1" applyFill="1" applyAlignment="1">
      <alignment horizontal="left" vertical="top" wrapText="1"/>
    </xf>
    <xf numFmtId="44" fontId="0" fillId="0" borderId="0" xfId="0" applyNumberFormat="1" applyFill="1" applyAlignment="1">
      <alignment wrapText="1"/>
    </xf>
    <xf numFmtId="44" fontId="1" fillId="0" borderId="0" xfId="0" applyNumberFormat="1" applyFont="1" applyFill="1" applyAlignment="1">
      <alignment vertical="top" wrapText="1"/>
    </xf>
    <xf numFmtId="44" fontId="0" fillId="0" borderId="0" xfId="0" applyNumberFormat="1" applyAlignment="1">
      <alignment wrapText="1"/>
    </xf>
    <xf numFmtId="44" fontId="0" fillId="2" borderId="0" xfId="0" applyNumberFormat="1" applyFill="1" applyAlignment="1">
      <alignment wrapText="1"/>
    </xf>
    <xf numFmtId="44" fontId="1" fillId="0" borderId="0" xfId="0" applyNumberFormat="1" applyFont="1" applyAlignment="1">
      <alignment wrapText="1"/>
    </xf>
    <xf numFmtId="44" fontId="0" fillId="0" borderId="0" xfId="0" applyNumberForma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ris Folgizan" id="{06A6B233-9E3E-4160-B547-AD569E25A32D}" userId="S::Chris.Folgizan@rci.rogers.ca::bbae44be-918c-4af8-81f8-2f87c1e147a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1" dT="2024-08-11T03:43:57.54" personId="{06A6B233-9E3E-4160-B547-AD569E25A32D}" id="{078EFA4C-FC26-4A72-AEEC-E2A2CDA90709}">
    <text>Have not received cheque</text>
  </threadedComment>
  <threadedComment ref="C11" dT="2024-08-11T03:43:41.73" personId="{06A6B233-9E3E-4160-B547-AD569E25A32D}" id="{8B506D42-A3AB-494F-9364-C3D98EEE7092}">
    <text xml:space="preserve">Have not received invoice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32154-B98F-46BA-BFD8-7714993C03AD}">
  <sheetPr>
    <pageSetUpPr fitToPage="1"/>
  </sheetPr>
  <dimension ref="A1:J48"/>
  <sheetViews>
    <sheetView tabSelected="1" workbookViewId="0">
      <selection activeCell="E47" sqref="E47"/>
    </sheetView>
  </sheetViews>
  <sheetFormatPr defaultRowHeight="14.5" x14ac:dyDescent="0.35"/>
  <cols>
    <col min="1" max="1" width="34.81640625" style="15" customWidth="1"/>
    <col min="2" max="2" width="11.08984375" style="27" bestFit="1" customWidth="1"/>
    <col min="3" max="3" width="11.1796875" style="27" bestFit="1" customWidth="1"/>
    <col min="4" max="4" width="13.453125" style="11" customWidth="1"/>
    <col min="5" max="6" width="13.453125" style="36" customWidth="1"/>
    <col min="7" max="8" width="11" style="36" customWidth="1"/>
    <col min="9" max="9" width="11" style="11" customWidth="1"/>
    <col min="10" max="10" width="11.7265625" bestFit="1" customWidth="1"/>
  </cols>
  <sheetData>
    <row r="1" spans="1:10" x14ac:dyDescent="0.35">
      <c r="B1" s="25" t="s">
        <v>28</v>
      </c>
      <c r="C1" s="25"/>
      <c r="D1" s="25"/>
      <c r="E1" s="25" t="s">
        <v>70</v>
      </c>
      <c r="F1" s="25"/>
      <c r="G1" s="25"/>
      <c r="H1" s="25"/>
      <c r="I1" s="25"/>
      <c r="J1" s="24" t="s">
        <v>30</v>
      </c>
    </row>
    <row r="2" spans="1:10" s="6" customFormat="1" ht="29" x14ac:dyDescent="0.35">
      <c r="A2" s="6" t="s">
        <v>0</v>
      </c>
      <c r="B2" s="31" t="s">
        <v>1</v>
      </c>
      <c r="C2" s="35" t="s">
        <v>2</v>
      </c>
      <c r="D2" s="8" t="s">
        <v>56</v>
      </c>
      <c r="E2" s="7" t="s">
        <v>41</v>
      </c>
      <c r="F2" s="7" t="s">
        <v>54</v>
      </c>
      <c r="G2" s="7" t="s">
        <v>29</v>
      </c>
      <c r="H2" s="7" t="s">
        <v>55</v>
      </c>
      <c r="I2" s="8" t="s">
        <v>37</v>
      </c>
      <c r="J2" s="24"/>
    </row>
    <row r="3" spans="1:10" x14ac:dyDescent="0.35">
      <c r="A3" s="15" t="s">
        <v>17</v>
      </c>
      <c r="C3" s="27">
        <v>82.96</v>
      </c>
      <c r="D3" s="11">
        <v>45555</v>
      </c>
      <c r="G3" s="36">
        <v>100</v>
      </c>
      <c r="J3" t="s">
        <v>31</v>
      </c>
    </row>
    <row r="4" spans="1:10" x14ac:dyDescent="0.35">
      <c r="A4" s="15" t="s">
        <v>11</v>
      </c>
      <c r="C4" s="27">
        <v>751.84</v>
      </c>
      <c r="D4" s="11">
        <v>45628</v>
      </c>
      <c r="G4" s="36">
        <v>800</v>
      </c>
      <c r="J4" t="s">
        <v>32</v>
      </c>
    </row>
    <row r="5" spans="1:10" x14ac:dyDescent="0.35">
      <c r="A5" s="15" t="s">
        <v>33</v>
      </c>
      <c r="B5" s="27">
        <v>4298.7299999999996</v>
      </c>
      <c r="C5" s="27">
        <v>334.96</v>
      </c>
      <c r="D5" s="11">
        <v>45637</v>
      </c>
      <c r="E5" s="36">
        <v>4000</v>
      </c>
      <c r="G5" s="36">
        <v>350</v>
      </c>
      <c r="J5" t="s">
        <v>32</v>
      </c>
    </row>
    <row r="6" spans="1:10" x14ac:dyDescent="0.35">
      <c r="A6" s="15" t="s">
        <v>39</v>
      </c>
      <c r="B6" s="27">
        <v>700</v>
      </c>
      <c r="D6" s="11">
        <v>45637</v>
      </c>
      <c r="E6" s="36">
        <v>700</v>
      </c>
      <c r="J6" t="s">
        <v>31</v>
      </c>
    </row>
    <row r="7" spans="1:10" s="30" customFormat="1" x14ac:dyDescent="0.35">
      <c r="A7" s="26" t="s">
        <v>3</v>
      </c>
      <c r="B7" s="27"/>
      <c r="C7" s="27">
        <v>132</v>
      </c>
      <c r="D7" s="29">
        <v>45645</v>
      </c>
      <c r="E7" s="34"/>
      <c r="F7" s="34"/>
      <c r="G7" s="34">
        <v>200</v>
      </c>
      <c r="H7" s="34"/>
      <c r="I7" s="29"/>
      <c r="J7" s="30" t="s">
        <v>31</v>
      </c>
    </row>
    <row r="8" spans="1:10" x14ac:dyDescent="0.35">
      <c r="A8" s="15" t="s">
        <v>22</v>
      </c>
      <c r="B8" s="27">
        <f>924.73+957.9</f>
        <v>1882.63</v>
      </c>
      <c r="C8" s="27">
        <v>1000</v>
      </c>
      <c r="D8" s="11">
        <v>45695</v>
      </c>
      <c r="E8" s="36">
        <v>1000</v>
      </c>
      <c r="G8" s="36">
        <v>2000</v>
      </c>
      <c r="J8" t="s">
        <v>31</v>
      </c>
    </row>
    <row r="9" spans="1:10" s="30" customFormat="1" x14ac:dyDescent="0.35">
      <c r="A9" s="26" t="s">
        <v>16</v>
      </c>
      <c r="B9" s="27"/>
      <c r="C9" s="27">
        <v>0</v>
      </c>
      <c r="D9" s="29">
        <v>45720</v>
      </c>
      <c r="E9" s="34"/>
      <c r="F9" s="34"/>
      <c r="G9" s="34">
        <v>0</v>
      </c>
      <c r="H9" s="34"/>
      <c r="I9" s="29"/>
      <c r="J9" s="30" t="s">
        <v>31</v>
      </c>
    </row>
    <row r="10" spans="1:10" ht="29" x14ac:dyDescent="0.35">
      <c r="A10" s="15" t="s">
        <v>23</v>
      </c>
      <c r="C10" s="27">
        <v>2083.61</v>
      </c>
      <c r="D10" s="11">
        <v>45736</v>
      </c>
      <c r="G10" s="36">
        <v>2000</v>
      </c>
      <c r="J10" t="s">
        <v>32</v>
      </c>
    </row>
    <row r="11" spans="1:10" ht="29" x14ac:dyDescent="0.35">
      <c r="A11" s="15" t="s">
        <v>63</v>
      </c>
      <c r="B11" s="27">
        <v>1100</v>
      </c>
      <c r="D11" s="11" t="s">
        <v>69</v>
      </c>
      <c r="E11" s="36">
        <v>1000</v>
      </c>
      <c r="J11" t="s">
        <v>31</v>
      </c>
    </row>
    <row r="12" spans="1:10" x14ac:dyDescent="0.35">
      <c r="A12" s="16" t="s">
        <v>38</v>
      </c>
      <c r="B12" s="27">
        <v>6814</v>
      </c>
      <c r="C12" s="27">
        <f>4847.39+306.63</f>
        <v>5154.0200000000004</v>
      </c>
      <c r="D12" s="11" t="s">
        <v>49</v>
      </c>
      <c r="E12" s="36">
        <v>6500</v>
      </c>
      <c r="G12" s="36">
        <v>5000</v>
      </c>
      <c r="J12" s="10" t="s">
        <v>31</v>
      </c>
    </row>
    <row r="13" spans="1:10" x14ac:dyDescent="0.35">
      <c r="A13" s="15" t="s">
        <v>14</v>
      </c>
      <c r="B13" s="27">
        <v>0</v>
      </c>
      <c r="C13" s="27">
        <v>0</v>
      </c>
      <c r="G13" s="36">
        <v>2000</v>
      </c>
      <c r="J13" t="s">
        <v>32</v>
      </c>
    </row>
    <row r="14" spans="1:10" x14ac:dyDescent="0.35">
      <c r="A14" s="15" t="s">
        <v>20</v>
      </c>
      <c r="C14" s="27">
        <v>495.17</v>
      </c>
      <c r="D14" s="11">
        <v>45575</v>
      </c>
      <c r="G14" s="36">
        <v>1000</v>
      </c>
      <c r="J14" t="s">
        <v>31</v>
      </c>
    </row>
    <row r="15" spans="1:10" x14ac:dyDescent="0.35">
      <c r="A15" s="15" t="s">
        <v>58</v>
      </c>
      <c r="C15" s="27">
        <v>100</v>
      </c>
      <c r="D15" s="11">
        <v>45567</v>
      </c>
      <c r="G15" s="36">
        <v>200</v>
      </c>
      <c r="J15" t="s">
        <v>31</v>
      </c>
    </row>
    <row r="16" spans="1:10" x14ac:dyDescent="0.35">
      <c r="A16" s="15" t="s">
        <v>57</v>
      </c>
      <c r="C16" s="27">
        <v>100</v>
      </c>
      <c r="D16" s="11">
        <v>45770</v>
      </c>
      <c r="G16" s="36">
        <v>100</v>
      </c>
    </row>
    <row r="17" spans="1:10" ht="29" x14ac:dyDescent="0.35">
      <c r="A17" s="15" t="s">
        <v>53</v>
      </c>
      <c r="C17" s="27">
        <v>632.12</v>
      </c>
      <c r="D17" s="11">
        <v>45828</v>
      </c>
      <c r="G17" s="36">
        <v>650</v>
      </c>
      <c r="J17" t="s">
        <v>32</v>
      </c>
    </row>
    <row r="18" spans="1:10" x14ac:dyDescent="0.35">
      <c r="A18" s="15" t="s">
        <v>21</v>
      </c>
      <c r="C18" s="27">
        <f>58.31+207.84+159.9</f>
        <v>426.04999999999995</v>
      </c>
      <c r="D18" s="11">
        <v>45832</v>
      </c>
      <c r="G18" s="36">
        <v>500</v>
      </c>
      <c r="J18" t="s">
        <v>31</v>
      </c>
    </row>
    <row r="19" spans="1:10" s="30" customFormat="1" x14ac:dyDescent="0.35">
      <c r="A19" s="26" t="s">
        <v>5</v>
      </c>
      <c r="B19" s="27"/>
      <c r="C19" s="27">
        <v>100</v>
      </c>
      <c r="D19" s="29">
        <v>45541</v>
      </c>
      <c r="E19" s="34"/>
      <c r="F19" s="34"/>
      <c r="G19" s="34">
        <v>100</v>
      </c>
      <c r="H19" s="34"/>
      <c r="I19" s="29"/>
      <c r="J19" s="30" t="s">
        <v>31</v>
      </c>
    </row>
    <row r="20" spans="1:10" x14ac:dyDescent="0.35">
      <c r="A20" s="15" t="s">
        <v>6</v>
      </c>
      <c r="D20" s="11">
        <v>45545</v>
      </c>
      <c r="G20" s="36">
        <v>500</v>
      </c>
      <c r="J20" t="s">
        <v>31</v>
      </c>
    </row>
    <row r="21" spans="1:10" x14ac:dyDescent="0.35">
      <c r="A21" s="15" t="s">
        <v>8</v>
      </c>
      <c r="C21" s="27">
        <v>2800</v>
      </c>
      <c r="G21" s="36">
        <v>3000</v>
      </c>
      <c r="J21" t="s">
        <v>31</v>
      </c>
    </row>
    <row r="22" spans="1:10" x14ac:dyDescent="0.35">
      <c r="A22" s="15" t="s">
        <v>13</v>
      </c>
      <c r="C22" s="27">
        <v>2500</v>
      </c>
      <c r="G22" s="36">
        <v>2500</v>
      </c>
      <c r="J22" t="s">
        <v>31</v>
      </c>
    </row>
    <row r="23" spans="1:10" x14ac:dyDescent="0.35">
      <c r="A23" s="15" t="s">
        <v>18</v>
      </c>
      <c r="C23" s="27">
        <v>1019.25</v>
      </c>
      <c r="G23" s="36">
        <v>1000</v>
      </c>
      <c r="J23" t="s">
        <v>31</v>
      </c>
    </row>
    <row r="24" spans="1:10" x14ac:dyDescent="0.35">
      <c r="A24" s="15" t="s">
        <v>47</v>
      </c>
      <c r="C24" s="27">
        <v>965.2</v>
      </c>
      <c r="D24" s="11">
        <v>45583</v>
      </c>
      <c r="G24" s="36">
        <v>1000</v>
      </c>
      <c r="J24" t="s">
        <v>36</v>
      </c>
    </row>
    <row r="25" spans="1:10" x14ac:dyDescent="0.35">
      <c r="A25" s="15" t="s">
        <v>9</v>
      </c>
      <c r="B25" s="27">
        <v>0</v>
      </c>
      <c r="C25" s="27">
        <v>0</v>
      </c>
      <c r="J25" t="s">
        <v>32</v>
      </c>
    </row>
    <row r="26" spans="1:10" x14ac:dyDescent="0.35">
      <c r="A26" s="15" t="s">
        <v>10</v>
      </c>
      <c r="C26" s="27">
        <v>300</v>
      </c>
      <c r="J26" t="s">
        <v>32</v>
      </c>
    </row>
    <row r="27" spans="1:10" s="23" customFormat="1" ht="29" x14ac:dyDescent="0.35">
      <c r="A27" s="19" t="s">
        <v>15</v>
      </c>
      <c r="B27" s="20"/>
      <c r="C27" s="20"/>
      <c r="D27" s="22" t="s">
        <v>48</v>
      </c>
      <c r="E27" s="37">
        <v>1000</v>
      </c>
      <c r="F27" s="37"/>
      <c r="G27" s="37"/>
      <c r="H27" s="37"/>
      <c r="I27" s="22"/>
      <c r="J27" s="23" t="s">
        <v>31</v>
      </c>
    </row>
    <row r="28" spans="1:10" ht="29" x14ac:dyDescent="0.35">
      <c r="A28" s="15" t="s">
        <v>60</v>
      </c>
      <c r="B28" s="27">
        <v>2330</v>
      </c>
      <c r="C28" s="27">
        <f>1662.32+60</f>
        <v>1722.32</v>
      </c>
      <c r="D28" s="11">
        <v>45597</v>
      </c>
      <c r="E28" s="36">
        <v>2500</v>
      </c>
      <c r="G28" s="36">
        <v>1500</v>
      </c>
      <c r="J28" t="s">
        <v>31</v>
      </c>
    </row>
    <row r="29" spans="1:10" x14ac:dyDescent="0.35">
      <c r="A29" s="15" t="s">
        <v>4</v>
      </c>
      <c r="C29" s="27">
        <f>6*200</f>
        <v>1200</v>
      </c>
      <c r="D29" s="11">
        <v>45632</v>
      </c>
      <c r="G29" s="36">
        <f>10*250</f>
        <v>2500</v>
      </c>
      <c r="J29" t="s">
        <v>31</v>
      </c>
    </row>
    <row r="30" spans="1:10" x14ac:dyDescent="0.35">
      <c r="A30" s="15" t="s">
        <v>12</v>
      </c>
      <c r="C30" s="27">
        <v>900</v>
      </c>
      <c r="D30" s="11">
        <v>45683</v>
      </c>
      <c r="G30" s="36">
        <v>900</v>
      </c>
      <c r="J30" t="s">
        <v>32</v>
      </c>
    </row>
    <row r="31" spans="1:10" x14ac:dyDescent="0.35">
      <c r="A31" s="15" t="s">
        <v>25</v>
      </c>
      <c r="C31" s="27">
        <f>12*250</f>
        <v>3000</v>
      </c>
      <c r="G31" s="36">
        <f>10*250</f>
        <v>2500</v>
      </c>
      <c r="J31" t="s">
        <v>31</v>
      </c>
    </row>
    <row r="32" spans="1:10" x14ac:dyDescent="0.35">
      <c r="A32" s="15" t="s">
        <v>68</v>
      </c>
      <c r="C32" s="27">
        <v>162.56</v>
      </c>
      <c r="G32" s="36">
        <v>200</v>
      </c>
    </row>
    <row r="33" spans="1:10" s="30" customFormat="1" ht="29" x14ac:dyDescent="0.35">
      <c r="A33" s="26" t="s">
        <v>19</v>
      </c>
      <c r="B33" s="27">
        <v>10068.93</v>
      </c>
      <c r="C33" s="27">
        <v>2265</v>
      </c>
      <c r="D33" s="29" t="s">
        <v>51</v>
      </c>
      <c r="E33" s="34">
        <v>10000</v>
      </c>
      <c r="F33" s="34"/>
      <c r="G33" s="34">
        <v>2500</v>
      </c>
      <c r="H33" s="34"/>
      <c r="I33" s="29"/>
      <c r="J33" s="30" t="s">
        <v>31</v>
      </c>
    </row>
    <row r="34" spans="1:10" ht="29" x14ac:dyDescent="0.35">
      <c r="A34" s="15" t="s">
        <v>34</v>
      </c>
      <c r="C34" s="27">
        <v>444.44</v>
      </c>
      <c r="G34" s="36">
        <v>500</v>
      </c>
      <c r="J34" t="s">
        <v>31</v>
      </c>
    </row>
    <row r="35" spans="1:10" s="30" customFormat="1" x14ac:dyDescent="0.35">
      <c r="A35" s="26" t="s">
        <v>35</v>
      </c>
      <c r="B35" s="27"/>
      <c r="C35" s="27">
        <v>5552.5</v>
      </c>
      <c r="D35" s="29"/>
      <c r="E35" s="34"/>
      <c r="F35" s="34"/>
      <c r="G35" s="34"/>
      <c r="H35" s="34"/>
      <c r="I35" s="29"/>
      <c r="J35" s="30" t="s">
        <v>36</v>
      </c>
    </row>
    <row r="36" spans="1:10" x14ac:dyDescent="0.35">
      <c r="A36" s="15" t="s">
        <v>61</v>
      </c>
      <c r="C36" s="27">
        <f>860+336+1470+582.75</f>
        <v>3248.75</v>
      </c>
      <c r="G36" s="36">
        <v>3500</v>
      </c>
      <c r="J36" t="s">
        <v>32</v>
      </c>
    </row>
    <row r="37" spans="1:10" x14ac:dyDescent="0.35">
      <c r="A37" s="15" t="s">
        <v>59</v>
      </c>
      <c r="B37" s="27">
        <v>0</v>
      </c>
      <c r="C37" s="27">
        <v>0</v>
      </c>
      <c r="D37" s="11">
        <v>45831</v>
      </c>
      <c r="J37" t="s">
        <v>36</v>
      </c>
    </row>
    <row r="38" spans="1:10" x14ac:dyDescent="0.35">
      <c r="A38" s="15" t="s">
        <v>45</v>
      </c>
      <c r="B38" s="27">
        <v>6588.5</v>
      </c>
      <c r="C38" s="27">
        <v>6076.93</v>
      </c>
      <c r="D38" s="11" t="s">
        <v>49</v>
      </c>
      <c r="E38" s="36">
        <v>6500</v>
      </c>
      <c r="G38" s="36">
        <v>6000</v>
      </c>
      <c r="J38" t="s">
        <v>42</v>
      </c>
    </row>
    <row r="39" spans="1:10" x14ac:dyDescent="0.35">
      <c r="A39" s="15" t="s">
        <v>46</v>
      </c>
      <c r="B39" s="27">
        <v>1616</v>
      </c>
      <c r="D39" s="11">
        <v>45596</v>
      </c>
      <c r="E39" s="36">
        <v>1000</v>
      </c>
      <c r="J39" t="s">
        <v>42</v>
      </c>
    </row>
    <row r="40" spans="1:10" x14ac:dyDescent="0.35">
      <c r="A40" s="15" t="s">
        <v>62</v>
      </c>
      <c r="C40" s="27">
        <v>283.86</v>
      </c>
      <c r="G40" s="36">
        <v>300</v>
      </c>
      <c r="J40" t="s">
        <v>36</v>
      </c>
    </row>
    <row r="41" spans="1:10" x14ac:dyDescent="0.35">
      <c r="A41" s="15" t="s">
        <v>66</v>
      </c>
      <c r="C41" s="27">
        <v>100</v>
      </c>
      <c r="G41" s="36">
        <v>100</v>
      </c>
      <c r="J41" t="s">
        <v>31</v>
      </c>
    </row>
    <row r="42" spans="1:10" x14ac:dyDescent="0.35">
      <c r="A42" s="15" t="s">
        <v>67</v>
      </c>
      <c r="C42" s="27">
        <v>301.25</v>
      </c>
      <c r="D42" s="11">
        <v>45831</v>
      </c>
      <c r="G42" s="36">
        <v>350</v>
      </c>
      <c r="J42" t="s">
        <v>31</v>
      </c>
    </row>
    <row r="43" spans="1:10" x14ac:dyDescent="0.35">
      <c r="A43" s="15" t="s">
        <v>44</v>
      </c>
      <c r="B43" s="27">
        <v>9750</v>
      </c>
      <c r="E43" s="36">
        <v>9500</v>
      </c>
      <c r="J43" t="s">
        <v>42</v>
      </c>
    </row>
    <row r="44" spans="1:10" x14ac:dyDescent="0.35">
      <c r="A44" s="15" t="s">
        <v>26</v>
      </c>
      <c r="B44" s="27">
        <v>590</v>
      </c>
      <c r="E44" s="36">
        <v>500</v>
      </c>
      <c r="J44" t="s">
        <v>31</v>
      </c>
    </row>
    <row r="45" spans="1:10" s="1" customFormat="1" x14ac:dyDescent="0.35">
      <c r="A45" s="17" t="s">
        <v>43</v>
      </c>
      <c r="B45" s="32"/>
      <c r="C45" s="32"/>
      <c r="D45" s="12"/>
      <c r="E45" s="38">
        <f>SUM(E3:E44)</f>
        <v>44200</v>
      </c>
      <c r="F45" s="38"/>
      <c r="G45" s="38">
        <f>SUM(G3:G44)</f>
        <v>43850</v>
      </c>
      <c r="H45" s="38"/>
      <c r="I45" s="12"/>
    </row>
    <row r="46" spans="1:10" x14ac:dyDescent="0.35">
      <c r="B46" s="33"/>
      <c r="C46" s="32"/>
      <c r="D46" s="13"/>
      <c r="E46" s="39"/>
      <c r="F46" s="39"/>
      <c r="G46" s="39"/>
      <c r="H46" s="39"/>
      <c r="I46" s="13"/>
      <c r="J46" s="14"/>
    </row>
    <row r="47" spans="1:10" x14ac:dyDescent="0.35">
      <c r="J47" s="4"/>
    </row>
    <row r="48" spans="1:10" x14ac:dyDescent="0.35">
      <c r="B48" s="34"/>
      <c r="J48" s="18"/>
    </row>
  </sheetData>
  <mergeCells count="3">
    <mergeCell ref="E1:I1"/>
    <mergeCell ref="J1:J2"/>
    <mergeCell ref="B1:D1"/>
  </mergeCells>
  <pageMargins left="0.7" right="0.7" top="0.75" bottom="0.75" header="0.3" footer="0.3"/>
  <pageSetup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3A58-49DF-498C-8996-A9384F485733}">
  <sheetPr>
    <pageSetUpPr fitToPage="1"/>
  </sheetPr>
  <dimension ref="A1:J53"/>
  <sheetViews>
    <sheetView topLeftCell="A35" workbookViewId="0">
      <selection activeCell="L22" sqref="L22"/>
    </sheetView>
  </sheetViews>
  <sheetFormatPr defaultRowHeight="14.5" x14ac:dyDescent="0.35"/>
  <cols>
    <col min="1" max="1" width="34.81640625" style="15" customWidth="1"/>
    <col min="2" max="2" width="12" style="5" customWidth="1"/>
    <col min="3" max="3" width="13" style="5" customWidth="1"/>
    <col min="4" max="4" width="10.54296875" style="3" bestFit="1" customWidth="1"/>
    <col min="5" max="5" width="11.7265625" style="5" bestFit="1" customWidth="1"/>
    <col min="6" max="6" width="11.08984375" style="27" bestFit="1" customWidth="1"/>
    <col min="7" max="7" width="11.54296875" style="5" customWidth="1"/>
    <col min="8" max="8" width="11.1796875" style="27" bestFit="1" customWidth="1"/>
    <col min="9" max="9" width="13.453125" style="11" customWidth="1"/>
    <col min="10" max="10" width="11.7265625" bestFit="1" customWidth="1"/>
  </cols>
  <sheetData>
    <row r="1" spans="1:10" x14ac:dyDescent="0.35">
      <c r="B1" s="25" t="s">
        <v>27</v>
      </c>
      <c r="C1" s="25"/>
      <c r="D1" s="25"/>
      <c r="E1" s="25" t="s">
        <v>28</v>
      </c>
      <c r="F1" s="25"/>
      <c r="G1" s="25"/>
      <c r="H1" s="25"/>
      <c r="I1" s="25"/>
      <c r="J1" s="24" t="s">
        <v>30</v>
      </c>
    </row>
    <row r="2" spans="1:10" s="6" customFormat="1" ht="29" x14ac:dyDescent="0.35">
      <c r="A2" s="6" t="s">
        <v>0</v>
      </c>
      <c r="B2" s="7" t="s">
        <v>1</v>
      </c>
      <c r="C2" s="7" t="s">
        <v>2</v>
      </c>
      <c r="D2" s="8" t="s">
        <v>37</v>
      </c>
      <c r="E2" s="9" t="s">
        <v>41</v>
      </c>
      <c r="F2" s="31" t="s">
        <v>54</v>
      </c>
      <c r="G2" s="7" t="s">
        <v>29</v>
      </c>
      <c r="H2" s="35" t="s">
        <v>55</v>
      </c>
      <c r="I2" s="8" t="s">
        <v>56</v>
      </c>
      <c r="J2" s="24"/>
    </row>
    <row r="3" spans="1:10" x14ac:dyDescent="0.35">
      <c r="A3" s="15" t="s">
        <v>17</v>
      </c>
      <c r="C3" s="5">
        <v>78.89</v>
      </c>
      <c r="D3" s="3">
        <v>45187</v>
      </c>
      <c r="G3" s="5">
        <v>150</v>
      </c>
      <c r="H3" s="27">
        <v>82.96</v>
      </c>
      <c r="I3" s="11">
        <v>45555</v>
      </c>
      <c r="J3" t="s">
        <v>31</v>
      </c>
    </row>
    <row r="4" spans="1:10" x14ac:dyDescent="0.35">
      <c r="A4" s="15" t="s">
        <v>11</v>
      </c>
      <c r="D4" s="3">
        <v>45264</v>
      </c>
      <c r="G4" s="5">
        <v>900</v>
      </c>
      <c r="H4" s="27">
        <v>751.84</v>
      </c>
      <c r="I4" s="11">
        <v>45628</v>
      </c>
      <c r="J4" t="s">
        <v>32</v>
      </c>
    </row>
    <row r="5" spans="1:10" x14ac:dyDescent="0.35">
      <c r="A5" s="15" t="s">
        <v>33</v>
      </c>
      <c r="B5" s="5">
        <v>3360.45</v>
      </c>
      <c r="C5" s="5">
        <v>188</v>
      </c>
      <c r="D5" s="3">
        <v>45280</v>
      </c>
      <c r="E5" s="5">
        <v>3000</v>
      </c>
      <c r="F5" s="27">
        <v>4298.7299999999996</v>
      </c>
      <c r="G5" s="5">
        <v>200</v>
      </c>
      <c r="H5" s="27">
        <v>334.96</v>
      </c>
      <c r="I5" s="11">
        <v>45637</v>
      </c>
      <c r="J5" t="s">
        <v>32</v>
      </c>
    </row>
    <row r="6" spans="1:10" x14ac:dyDescent="0.35">
      <c r="A6" s="15" t="s">
        <v>39</v>
      </c>
      <c r="B6" s="5">
        <v>425</v>
      </c>
      <c r="D6" s="3">
        <v>45282</v>
      </c>
      <c r="E6" s="5">
        <v>400</v>
      </c>
      <c r="F6" s="27">
        <v>700</v>
      </c>
      <c r="I6" s="11">
        <v>45637</v>
      </c>
      <c r="J6" t="s">
        <v>31</v>
      </c>
    </row>
    <row r="7" spans="1:10" s="30" customFormat="1" x14ac:dyDescent="0.35">
      <c r="A7" s="26" t="s">
        <v>3</v>
      </c>
      <c r="B7" s="27"/>
      <c r="C7" s="27">
        <v>76.92</v>
      </c>
      <c r="D7" s="28">
        <v>45281</v>
      </c>
      <c r="E7" s="27"/>
      <c r="F7" s="27"/>
      <c r="G7" s="27">
        <v>100</v>
      </c>
      <c r="H7" s="27">
        <v>132</v>
      </c>
      <c r="I7" s="29">
        <v>45645</v>
      </c>
      <c r="J7" s="30" t="s">
        <v>31</v>
      </c>
    </row>
    <row r="8" spans="1:10" x14ac:dyDescent="0.35">
      <c r="A8" s="15" t="s">
        <v>22</v>
      </c>
      <c r="B8" s="5">
        <v>1833.72</v>
      </c>
      <c r="C8" s="5">
        <v>772.16</v>
      </c>
      <c r="D8" s="3">
        <v>45331</v>
      </c>
      <c r="E8" s="5">
        <v>1500</v>
      </c>
      <c r="F8" s="27">
        <f>924.73+957.9</f>
        <v>1882.63</v>
      </c>
      <c r="G8" s="5">
        <v>800</v>
      </c>
      <c r="H8" s="27">
        <v>1000</v>
      </c>
      <c r="I8" s="11">
        <v>45695</v>
      </c>
      <c r="J8" t="s">
        <v>31</v>
      </c>
    </row>
    <row r="9" spans="1:10" s="30" customFormat="1" x14ac:dyDescent="0.35">
      <c r="A9" s="26" t="s">
        <v>16</v>
      </c>
      <c r="B9" s="27"/>
      <c r="C9" s="27">
        <v>17.82</v>
      </c>
      <c r="D9" s="28">
        <v>45335</v>
      </c>
      <c r="E9" s="27"/>
      <c r="F9" s="27"/>
      <c r="G9" s="27">
        <v>50</v>
      </c>
      <c r="H9" s="27">
        <v>0</v>
      </c>
      <c r="I9" s="29">
        <v>45720</v>
      </c>
      <c r="J9" s="30" t="s">
        <v>31</v>
      </c>
    </row>
    <row r="10" spans="1:10" ht="29" x14ac:dyDescent="0.35">
      <c r="A10" s="15" t="s">
        <v>23</v>
      </c>
      <c r="C10" s="5">
        <v>1480.5</v>
      </c>
      <c r="D10" s="3">
        <v>45343</v>
      </c>
      <c r="G10" s="5">
        <v>1500</v>
      </c>
      <c r="H10" s="27">
        <v>2083.61</v>
      </c>
      <c r="I10" s="11">
        <v>45736</v>
      </c>
      <c r="J10" t="s">
        <v>32</v>
      </c>
    </row>
    <row r="11" spans="1:10" ht="29" x14ac:dyDescent="0.35">
      <c r="A11" s="15" t="s">
        <v>24</v>
      </c>
      <c r="C11" s="5">
        <v>100</v>
      </c>
      <c r="D11" s="3">
        <v>45364</v>
      </c>
      <c r="F11" s="27">
        <v>0</v>
      </c>
      <c r="G11" s="5">
        <f>100*2</f>
        <v>200</v>
      </c>
      <c r="H11" s="27">
        <v>0</v>
      </c>
      <c r="I11" s="11" t="s">
        <v>52</v>
      </c>
      <c r="J11" t="s">
        <v>31</v>
      </c>
    </row>
    <row r="12" spans="1:10" ht="29" x14ac:dyDescent="0.35">
      <c r="A12" s="15" t="s">
        <v>63</v>
      </c>
      <c r="B12" s="5">
        <v>4560</v>
      </c>
      <c r="C12" s="5">
        <v>3112.2</v>
      </c>
      <c r="D12" s="3">
        <v>45373</v>
      </c>
      <c r="E12" s="5">
        <v>4500</v>
      </c>
      <c r="F12" s="27">
        <v>1100</v>
      </c>
      <c r="G12" s="5">
        <v>3000</v>
      </c>
      <c r="I12" s="11" t="s">
        <v>69</v>
      </c>
      <c r="J12" t="s">
        <v>31</v>
      </c>
    </row>
    <row r="13" spans="1:10" x14ac:dyDescent="0.35">
      <c r="A13" s="16" t="s">
        <v>38</v>
      </c>
      <c r="B13" s="5">
        <f>819.39+802.2</f>
        <v>1621.5900000000001</v>
      </c>
      <c r="C13" s="5">
        <f>604.48+586.65</f>
        <v>1191.1300000000001</v>
      </c>
      <c r="D13" s="3">
        <v>45411</v>
      </c>
      <c r="E13" s="5">
        <f>9*800</f>
        <v>7200</v>
      </c>
      <c r="F13" s="27">
        <v>6814</v>
      </c>
      <c r="G13" s="5">
        <f>9*600</f>
        <v>5400</v>
      </c>
      <c r="H13" s="27">
        <f>4847.39+306.63</f>
        <v>5154.0200000000004</v>
      </c>
      <c r="I13" s="11" t="s">
        <v>49</v>
      </c>
      <c r="J13" s="10" t="s">
        <v>31</v>
      </c>
    </row>
    <row r="14" spans="1:10" x14ac:dyDescent="0.35">
      <c r="A14" s="15" t="s">
        <v>14</v>
      </c>
      <c r="C14" s="5">
        <v>2000</v>
      </c>
      <c r="D14" s="3">
        <v>45418</v>
      </c>
      <c r="F14" s="27">
        <v>0</v>
      </c>
      <c r="G14" s="5">
        <v>2000</v>
      </c>
      <c r="H14" s="27">
        <v>0</v>
      </c>
      <c r="J14" t="s">
        <v>32</v>
      </c>
    </row>
    <row r="15" spans="1:10" x14ac:dyDescent="0.35">
      <c r="A15" s="15" t="s">
        <v>20</v>
      </c>
      <c r="C15" s="5">
        <v>659.37</v>
      </c>
      <c r="D15" s="3">
        <v>45422</v>
      </c>
      <c r="G15" s="5">
        <f>700*2</f>
        <v>1400</v>
      </c>
      <c r="H15" s="27">
        <v>495.17</v>
      </c>
      <c r="I15" s="11">
        <v>45575</v>
      </c>
      <c r="J15" t="s">
        <v>31</v>
      </c>
    </row>
    <row r="16" spans="1:10" x14ac:dyDescent="0.35">
      <c r="A16" s="15" t="s">
        <v>58</v>
      </c>
      <c r="G16" s="5">
        <v>100</v>
      </c>
      <c r="H16" s="27">
        <v>100</v>
      </c>
      <c r="I16" s="11">
        <v>45567</v>
      </c>
      <c r="J16" t="s">
        <v>31</v>
      </c>
    </row>
    <row r="17" spans="1:10" x14ac:dyDescent="0.35">
      <c r="A17" s="15" t="s">
        <v>57</v>
      </c>
      <c r="G17" s="5">
        <v>100</v>
      </c>
      <c r="H17" s="27">
        <v>100</v>
      </c>
      <c r="I17" s="11">
        <v>45770</v>
      </c>
    </row>
    <row r="18" spans="1:10" ht="29" x14ac:dyDescent="0.35">
      <c r="A18" s="15" t="s">
        <v>53</v>
      </c>
      <c r="C18" s="5">
        <f>342.3+223.14</f>
        <v>565.44000000000005</v>
      </c>
      <c r="D18" s="3">
        <v>45467</v>
      </c>
      <c r="G18" s="5">
        <v>500</v>
      </c>
      <c r="H18" s="27">
        <v>632.12</v>
      </c>
      <c r="I18" s="11">
        <v>45828</v>
      </c>
      <c r="J18" t="s">
        <v>32</v>
      </c>
    </row>
    <row r="19" spans="1:10" x14ac:dyDescent="0.35">
      <c r="A19" s="15" t="s">
        <v>21</v>
      </c>
      <c r="C19" s="5">
        <v>500</v>
      </c>
      <c r="D19" s="3">
        <v>45468</v>
      </c>
      <c r="G19" s="5">
        <v>500</v>
      </c>
      <c r="H19" s="27">
        <f>58.31+207.84+159.9</f>
        <v>426.04999999999995</v>
      </c>
      <c r="I19" s="11">
        <v>45832</v>
      </c>
      <c r="J19" t="s">
        <v>31</v>
      </c>
    </row>
    <row r="20" spans="1:10" x14ac:dyDescent="0.35">
      <c r="A20" s="15" t="s">
        <v>40</v>
      </c>
      <c r="B20" s="5">
        <v>2990</v>
      </c>
      <c r="C20" s="5">
        <v>1817.18</v>
      </c>
      <c r="D20" s="3">
        <v>45470</v>
      </c>
      <c r="J20" t="s">
        <v>32</v>
      </c>
    </row>
    <row r="21" spans="1:10" ht="29" x14ac:dyDescent="0.35">
      <c r="A21" s="15" t="s">
        <v>7</v>
      </c>
      <c r="C21" s="5">
        <v>656.25</v>
      </c>
      <c r="D21" s="3">
        <v>45558</v>
      </c>
      <c r="G21" s="5">
        <f>2625-C21</f>
        <v>1968.75</v>
      </c>
      <c r="H21" s="27">
        <v>1968.75</v>
      </c>
      <c r="I21" s="11" t="s">
        <v>50</v>
      </c>
      <c r="J21" t="s">
        <v>32</v>
      </c>
    </row>
    <row r="22" spans="1:10" s="30" customFormat="1" x14ac:dyDescent="0.35">
      <c r="A22" s="26" t="s">
        <v>5</v>
      </c>
      <c r="B22" s="27"/>
      <c r="C22" s="27"/>
      <c r="D22" s="28"/>
      <c r="E22" s="27"/>
      <c r="F22" s="27"/>
      <c r="G22" s="27">
        <v>100</v>
      </c>
      <c r="H22" s="27">
        <v>100</v>
      </c>
      <c r="I22" s="29">
        <v>45541</v>
      </c>
      <c r="J22" s="30" t="s">
        <v>31</v>
      </c>
    </row>
    <row r="23" spans="1:10" x14ac:dyDescent="0.35">
      <c r="A23" s="15" t="s">
        <v>6</v>
      </c>
      <c r="I23" s="11">
        <v>45545</v>
      </c>
      <c r="J23" t="s">
        <v>31</v>
      </c>
    </row>
    <row r="24" spans="1:10" x14ac:dyDescent="0.35">
      <c r="A24" s="15" t="s">
        <v>8</v>
      </c>
      <c r="C24" s="5">
        <f>200*13</f>
        <v>2600</v>
      </c>
      <c r="G24" s="5">
        <v>2600</v>
      </c>
      <c r="H24" s="27">
        <v>2800</v>
      </c>
      <c r="J24" t="s">
        <v>31</v>
      </c>
    </row>
    <row r="25" spans="1:10" x14ac:dyDescent="0.35">
      <c r="A25" s="15" t="s">
        <v>13</v>
      </c>
      <c r="C25" s="5">
        <v>1500</v>
      </c>
      <c r="G25" s="5">
        <v>2500</v>
      </c>
      <c r="H25" s="27">
        <v>2500</v>
      </c>
      <c r="J25" t="s">
        <v>31</v>
      </c>
    </row>
    <row r="26" spans="1:10" x14ac:dyDescent="0.35">
      <c r="A26" s="15" t="s">
        <v>18</v>
      </c>
      <c r="C26" s="5">
        <v>1000</v>
      </c>
      <c r="G26" s="5">
        <v>1000</v>
      </c>
      <c r="H26" s="27">
        <v>1019.25</v>
      </c>
      <c r="J26" t="s">
        <v>31</v>
      </c>
    </row>
    <row r="27" spans="1:10" x14ac:dyDescent="0.35">
      <c r="A27" s="15" t="s">
        <v>47</v>
      </c>
      <c r="G27" s="5">
        <v>1500</v>
      </c>
      <c r="H27" s="27">
        <v>965.2</v>
      </c>
      <c r="I27" s="11">
        <v>45583</v>
      </c>
      <c r="J27" t="s">
        <v>36</v>
      </c>
    </row>
    <row r="28" spans="1:10" x14ac:dyDescent="0.35">
      <c r="A28" s="15" t="s">
        <v>9</v>
      </c>
      <c r="C28" s="5">
        <v>31515.33</v>
      </c>
      <c r="F28" s="27">
        <v>0</v>
      </c>
      <c r="H28" s="27">
        <v>0</v>
      </c>
      <c r="J28" t="s">
        <v>32</v>
      </c>
    </row>
    <row r="29" spans="1:10" x14ac:dyDescent="0.35">
      <c r="A29" s="15" t="s">
        <v>10</v>
      </c>
      <c r="C29" s="5">
        <v>450</v>
      </c>
      <c r="G29" s="5">
        <v>500</v>
      </c>
      <c r="H29" s="27">
        <v>300</v>
      </c>
      <c r="J29" t="s">
        <v>32</v>
      </c>
    </row>
    <row r="30" spans="1:10" s="23" customFormat="1" ht="29" x14ac:dyDescent="0.35">
      <c r="A30" s="19" t="s">
        <v>15</v>
      </c>
      <c r="B30" s="20"/>
      <c r="C30" s="20"/>
      <c r="D30" s="21"/>
      <c r="E30" s="20">
        <v>1000</v>
      </c>
      <c r="F30" s="20"/>
      <c r="G30" s="20"/>
      <c r="H30" s="20"/>
      <c r="I30" s="22" t="s">
        <v>48</v>
      </c>
      <c r="J30" s="23" t="s">
        <v>31</v>
      </c>
    </row>
    <row r="31" spans="1:10" ht="29" x14ac:dyDescent="0.35">
      <c r="A31" s="15" t="s">
        <v>60</v>
      </c>
      <c r="E31" s="5">
        <v>4500</v>
      </c>
      <c r="F31" s="27">
        <v>2330</v>
      </c>
      <c r="G31" s="5">
        <v>3000</v>
      </c>
      <c r="H31" s="27">
        <f>1662.32+60</f>
        <v>1722.32</v>
      </c>
      <c r="I31" s="11">
        <v>45597</v>
      </c>
      <c r="J31" t="s">
        <v>31</v>
      </c>
    </row>
    <row r="32" spans="1:10" x14ac:dyDescent="0.35">
      <c r="A32" s="15" t="s">
        <v>4</v>
      </c>
      <c r="C32" s="5">
        <f>200*5</f>
        <v>1000</v>
      </c>
      <c r="G32" s="5">
        <v>1000</v>
      </c>
      <c r="H32" s="27">
        <v>1200</v>
      </c>
      <c r="I32" s="11">
        <v>45632</v>
      </c>
      <c r="J32" t="s">
        <v>31</v>
      </c>
    </row>
    <row r="33" spans="1:10" x14ac:dyDescent="0.35">
      <c r="A33" s="15" t="s">
        <v>12</v>
      </c>
      <c r="C33" s="5">
        <v>900</v>
      </c>
      <c r="G33" s="5">
        <v>900</v>
      </c>
      <c r="H33" s="27">
        <v>900</v>
      </c>
      <c r="I33" s="11">
        <v>45683</v>
      </c>
      <c r="J33" t="s">
        <v>32</v>
      </c>
    </row>
    <row r="34" spans="1:10" x14ac:dyDescent="0.35">
      <c r="A34" s="15" t="s">
        <v>25</v>
      </c>
      <c r="C34" s="5">
        <f>200*5</f>
        <v>1000</v>
      </c>
      <c r="G34" s="5">
        <v>1000</v>
      </c>
      <c r="H34" s="27">
        <v>3000</v>
      </c>
      <c r="J34" t="s">
        <v>31</v>
      </c>
    </row>
    <row r="35" spans="1:10" x14ac:dyDescent="0.35">
      <c r="A35" s="15" t="s">
        <v>68</v>
      </c>
      <c r="H35" s="27">
        <v>162.56</v>
      </c>
    </row>
    <row r="36" spans="1:10" s="30" customFormat="1" ht="29" x14ac:dyDescent="0.35">
      <c r="A36" s="26" t="s">
        <v>19</v>
      </c>
      <c r="B36" s="27"/>
      <c r="C36" s="27"/>
      <c r="D36" s="28"/>
      <c r="E36" s="27">
        <v>10000</v>
      </c>
      <c r="F36" s="27">
        <v>10068.93</v>
      </c>
      <c r="G36" s="27">
        <v>3000</v>
      </c>
      <c r="H36" s="27">
        <v>2265</v>
      </c>
      <c r="I36" s="29" t="s">
        <v>51</v>
      </c>
      <c r="J36" s="30" t="s">
        <v>31</v>
      </c>
    </row>
    <row r="37" spans="1:10" ht="29" x14ac:dyDescent="0.35">
      <c r="A37" s="15" t="s">
        <v>34</v>
      </c>
      <c r="H37" s="27">
        <v>444.44</v>
      </c>
      <c r="J37" t="s">
        <v>31</v>
      </c>
    </row>
    <row r="38" spans="1:10" s="30" customFormat="1" x14ac:dyDescent="0.35">
      <c r="A38" s="26" t="s">
        <v>35</v>
      </c>
      <c r="B38" s="27"/>
      <c r="C38" s="27">
        <v>1100</v>
      </c>
      <c r="D38" s="28"/>
      <c r="E38" s="27"/>
      <c r="F38" s="27"/>
      <c r="G38" s="27">
        <f>6352.5-C38</f>
        <v>5252.5</v>
      </c>
      <c r="H38" s="27">
        <v>5552.5</v>
      </c>
      <c r="I38" s="29"/>
      <c r="J38" s="30" t="s">
        <v>36</v>
      </c>
    </row>
    <row r="39" spans="1:10" x14ac:dyDescent="0.35">
      <c r="A39" s="15" t="s">
        <v>61</v>
      </c>
      <c r="G39" s="5">
        <v>2049</v>
      </c>
      <c r="H39" s="27">
        <f>860+336+1470+582.75</f>
        <v>3248.75</v>
      </c>
      <c r="J39" t="s">
        <v>32</v>
      </c>
    </row>
    <row r="40" spans="1:10" x14ac:dyDescent="0.35">
      <c r="A40" s="15" t="s">
        <v>59</v>
      </c>
      <c r="F40" s="27">
        <v>0</v>
      </c>
      <c r="G40" s="5">
        <v>193.2</v>
      </c>
      <c r="H40" s="27">
        <v>0</v>
      </c>
      <c r="I40" s="11">
        <v>45831</v>
      </c>
      <c r="J40" t="s">
        <v>36</v>
      </c>
    </row>
    <row r="41" spans="1:10" x14ac:dyDescent="0.35">
      <c r="A41" s="15" t="s">
        <v>45</v>
      </c>
      <c r="E41" s="5">
        <f>8*100</f>
        <v>800</v>
      </c>
      <c r="F41" s="27">
        <v>6588.5</v>
      </c>
      <c r="H41" s="27">
        <v>6076.93</v>
      </c>
      <c r="I41" s="11" t="s">
        <v>49</v>
      </c>
      <c r="J41" t="s">
        <v>42</v>
      </c>
    </row>
    <row r="42" spans="1:10" x14ac:dyDescent="0.35">
      <c r="A42" s="15" t="s">
        <v>44</v>
      </c>
      <c r="E42" s="5">
        <v>5121.25</v>
      </c>
      <c r="F42" s="27">
        <v>9750</v>
      </c>
      <c r="J42" t="s">
        <v>42</v>
      </c>
    </row>
    <row r="43" spans="1:10" x14ac:dyDescent="0.35">
      <c r="A43" s="15" t="s">
        <v>26</v>
      </c>
      <c r="E43" s="5">
        <v>1000</v>
      </c>
      <c r="F43" s="27">
        <v>590</v>
      </c>
      <c r="J43" t="s">
        <v>31</v>
      </c>
    </row>
    <row r="44" spans="1:10" x14ac:dyDescent="0.35">
      <c r="A44" s="15" t="s">
        <v>46</v>
      </c>
      <c r="E44" s="5">
        <v>1000</v>
      </c>
      <c r="F44" s="27">
        <v>1616</v>
      </c>
      <c r="I44" s="11">
        <v>45596</v>
      </c>
      <c r="J44" t="s">
        <v>42</v>
      </c>
    </row>
    <row r="45" spans="1:10" x14ac:dyDescent="0.35">
      <c r="A45" s="15" t="s">
        <v>62</v>
      </c>
      <c r="H45" s="27">
        <v>283.86</v>
      </c>
      <c r="J45" t="s">
        <v>36</v>
      </c>
    </row>
    <row r="46" spans="1:10" x14ac:dyDescent="0.35">
      <c r="A46" s="15" t="s">
        <v>64</v>
      </c>
      <c r="H46" s="27">
        <v>117.56</v>
      </c>
      <c r="J46" t="s">
        <v>36</v>
      </c>
    </row>
    <row r="47" spans="1:10" s="30" customFormat="1" x14ac:dyDescent="0.35">
      <c r="A47" s="26" t="s">
        <v>65</v>
      </c>
      <c r="B47" s="27"/>
      <c r="C47" s="27"/>
      <c r="D47" s="28"/>
      <c r="E47" s="27"/>
      <c r="F47" s="27"/>
      <c r="G47" s="27"/>
      <c r="H47" s="27">
        <v>100</v>
      </c>
      <c r="I47" s="29"/>
      <c r="J47" s="30" t="s">
        <v>42</v>
      </c>
    </row>
    <row r="48" spans="1:10" x14ac:dyDescent="0.35">
      <c r="A48" s="15" t="s">
        <v>66</v>
      </c>
      <c r="H48" s="27">
        <v>100</v>
      </c>
      <c r="J48" t="s">
        <v>31</v>
      </c>
    </row>
    <row r="49" spans="1:10" x14ac:dyDescent="0.35">
      <c r="A49" s="15" t="s">
        <v>67</v>
      </c>
      <c r="H49" s="27">
        <v>301.25</v>
      </c>
      <c r="I49" s="11">
        <v>45831</v>
      </c>
      <c r="J49" t="s">
        <v>31</v>
      </c>
    </row>
    <row r="50" spans="1:10" s="1" customFormat="1" x14ac:dyDescent="0.35">
      <c r="A50" s="17" t="s">
        <v>43</v>
      </c>
      <c r="B50" s="4">
        <f>SUM(B3:B41)</f>
        <v>14790.76</v>
      </c>
      <c r="C50" s="4">
        <f>SUM(C3:C41)</f>
        <v>54281.19</v>
      </c>
      <c r="D50" s="2"/>
      <c r="E50" s="4">
        <f>SUM(E3:E44)</f>
        <v>40021.25</v>
      </c>
      <c r="F50" s="32">
        <f>SUM(F3:F49)</f>
        <v>45738.79</v>
      </c>
      <c r="G50" s="4">
        <f>SUM(G3:G49)</f>
        <v>43463.45</v>
      </c>
      <c r="H50" s="32">
        <f>SUM(H3:H49)</f>
        <v>46421.1</v>
      </c>
      <c r="I50" s="12"/>
    </row>
    <row r="51" spans="1:10" x14ac:dyDescent="0.35">
      <c r="F51" s="33"/>
      <c r="G51" s="4"/>
      <c r="H51" s="32"/>
      <c r="I51" s="13"/>
      <c r="J51" s="14"/>
    </row>
    <row r="52" spans="1:10" x14ac:dyDescent="0.35">
      <c r="J52" s="4"/>
    </row>
    <row r="53" spans="1:10" x14ac:dyDescent="0.35">
      <c r="F53" s="34"/>
      <c r="G53" s="4"/>
      <c r="J53" s="18"/>
    </row>
  </sheetData>
  <sortState xmlns:xlrd2="http://schemas.microsoft.com/office/spreadsheetml/2017/richdata2" ref="A3:J40">
    <sortCondition ref="D5:D40"/>
  </sortState>
  <mergeCells count="3">
    <mergeCell ref="J1:J2"/>
    <mergeCell ref="B1:D1"/>
    <mergeCell ref="E1:I1"/>
  </mergeCells>
  <pageMargins left="0.7" right="0.7" top="0.75" bottom="0.75" header="0.3" footer="0.3"/>
  <pageSetup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2025-2026</vt:lpstr>
      <vt:lpstr>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Shuya</dc:creator>
  <cp:lastModifiedBy>Amanda Shuya</cp:lastModifiedBy>
  <cp:lastPrinted>2025-06-23T04:18:31Z</cp:lastPrinted>
  <dcterms:created xsi:type="dcterms:W3CDTF">2024-06-09T18:37:30Z</dcterms:created>
  <dcterms:modified xsi:type="dcterms:W3CDTF">2025-08-22T05:13:14Z</dcterms:modified>
</cp:coreProperties>
</file>